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<sst xmlns="http://schemas.openxmlformats.org/spreadsheetml/2006/main" count="58" uniqueCount="57">
  <si>
    <t>K</t>
  </si>
  <si>
    <t>Ki</t>
  </si>
  <si>
    <t>Km</t>
  </si>
  <si>
    <t>Kv</t>
  </si>
  <si>
    <t>Kr</t>
  </si>
  <si>
    <t>Kri</t>
  </si>
  <si>
    <t>P</t>
  </si>
  <si>
    <t>Ps / Gs</t>
  </si>
  <si>
    <t>Mal</t>
  </si>
  <si>
    <t>Mals</t>
  </si>
  <si>
    <t>O</t>
  </si>
  <si>
    <t>R1</t>
  </si>
  <si>
    <t>R2</t>
  </si>
  <si>
    <t>Pk / Gk</t>
  </si>
  <si>
    <t>I</t>
  </si>
  <si>
    <t xml:space="preserve">   I1</t>
  </si>
  <si>
    <t xml:space="preserve">   I2</t>
  </si>
  <si>
    <t xml:space="preserve">   I3</t>
  </si>
  <si>
    <t>Ip</t>
  </si>
  <si>
    <t xml:space="preserve">   Ip1</t>
  </si>
  <si>
    <t xml:space="preserve">   Ip2</t>
  </si>
  <si>
    <t xml:space="preserve">   Ip3</t>
  </si>
  <si>
    <t>PR / Rs</t>
  </si>
  <si>
    <t>Kp</t>
  </si>
  <si>
    <t>Kpu</t>
  </si>
  <si>
    <t>Pom</t>
  </si>
  <si>
    <t>Iks</t>
  </si>
  <si>
    <t>Plp</t>
  </si>
  <si>
    <t>Pl</t>
  </si>
  <si>
    <t>Pki</t>
  </si>
  <si>
    <t>Ov-i</t>
  </si>
  <si>
    <t>Ov-h</t>
  </si>
  <si>
    <t>Dn</t>
  </si>
  <si>
    <t>Nar</t>
  </si>
  <si>
    <t>Rz</t>
  </si>
  <si>
    <t>*projected for all of 2002, calculated by multiplying the data for the first six months times two.</t>
  </si>
  <si>
    <t>Coefficient</t>
  </si>
  <si>
    <t>Quota</t>
  </si>
  <si>
    <t>1st half</t>
  </si>
  <si>
    <t>projected</t>
  </si>
  <si>
    <t>2002*</t>
  </si>
  <si>
    <t>**based on 1 1/2 year average.</t>
  </si>
  <si>
    <t>Average</t>
  </si>
  <si>
    <t>1½ -year</t>
  </si>
  <si>
    <t>4½-year</t>
  </si>
  <si>
    <t>needed**</t>
  </si>
  <si>
    <t>Municipal Court -- Case Filings</t>
  </si>
  <si>
    <t>estimated</t>
  </si>
  <si>
    <t xml:space="preserve">total judges </t>
  </si>
  <si>
    <t>Bugojno</t>
  </si>
  <si>
    <t>CASELOAD INDEX (the number of judges needed to cover the core caseload)</t>
  </si>
  <si>
    <t>Ps</t>
  </si>
  <si>
    <t>Jajce</t>
  </si>
  <si>
    <t>Less commercial cases to be handled by the new Commercial Division in the Travnik Municipal Court</t>
  </si>
  <si>
    <t>ADJUSTED CASELOAD INDEX (Bugojno only)</t>
  </si>
  <si>
    <t>ADJUSTED CASELOAD INDEX (Including Jajce Branch)</t>
  </si>
  <si>
    <t>Adjusted caseload Index from the other Municipal Courts consolidated with this one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</si>
</sst>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77"/>
  <sheetViews>
    <sheetView tabSelected="1" workbookViewId="0" topLeftCell="A32">
      <selection activeCell="B50" sqref="B50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</cols>
  <sheetData>
    <row r="2" spans="1:5" ht="26.25">
      <c r="A2" s="11" t="s">
        <v>49</v>
      </c>
      <c r="E2" s="11"/>
    </row>
    <row r="3" ht="26.25">
      <c r="A3" s="11" t="s">
        <v>46</v>
      </c>
    </row>
    <row r="4" spans="2:40" ht="13.5" thickBot="1"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"/>
      <c r="B5" s="4"/>
      <c r="C5" s="5"/>
      <c r="D5" s="5"/>
      <c r="E5" s="5"/>
      <c r="F5" s="6" t="s">
        <v>38</v>
      </c>
      <c r="G5" s="6" t="s">
        <v>39</v>
      </c>
      <c r="H5" s="6" t="s">
        <v>44</v>
      </c>
      <c r="I5" s="6" t="s">
        <v>43</v>
      </c>
      <c r="J5" s="6" t="s">
        <v>47</v>
      </c>
      <c r="K5" s="5"/>
      <c r="L5" s="7" t="s">
        <v>48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 customHeight="1" thickBot="1">
      <c r="A6" s="1"/>
      <c r="B6" s="8">
        <v>1998</v>
      </c>
      <c r="C6" s="9">
        <v>1999</v>
      </c>
      <c r="D6" s="9">
        <v>2000</v>
      </c>
      <c r="E6" s="9">
        <v>2001</v>
      </c>
      <c r="F6" s="9">
        <v>2002</v>
      </c>
      <c r="G6" s="9" t="s">
        <v>40</v>
      </c>
      <c r="H6" s="9" t="s">
        <v>42</v>
      </c>
      <c r="I6" s="9" t="s">
        <v>42</v>
      </c>
      <c r="J6" s="9" t="s">
        <v>37</v>
      </c>
      <c r="K6" s="9" t="s">
        <v>36</v>
      </c>
      <c r="L6" s="10" t="s">
        <v>45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 customHeight="1">
      <c r="A7" s="1"/>
      <c r="B7" s="2"/>
      <c r="C7" s="2"/>
      <c r="D7" s="2"/>
      <c r="E7" s="2"/>
      <c r="F7" s="2"/>
      <c r="G7" s="2"/>
      <c r="H7" s="2"/>
      <c r="I7" s="2"/>
      <c r="J7" s="12"/>
      <c r="K7" s="12"/>
      <c r="L7" s="1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3" t="s">
        <v>0</v>
      </c>
      <c r="B8" s="12">
        <v>307</v>
      </c>
      <c r="C8" s="12">
        <v>426</v>
      </c>
      <c r="D8" s="12">
        <v>566</v>
      </c>
      <c r="E8" s="12">
        <v>605</v>
      </c>
      <c r="F8" s="12">
        <v>222</v>
      </c>
      <c r="G8" s="12">
        <f>PRODUCT(F8,2)</f>
        <v>444</v>
      </c>
      <c r="H8" s="12">
        <f aca="true" t="shared" si="0" ref="H8:H21">AVERAGE(B8,C8,D8,E8,G8)</f>
        <v>469.6</v>
      </c>
      <c r="I8" s="12">
        <f aca="true" t="shared" si="1" ref="I8:I21">AVERAGE(E8,G8)</f>
        <v>524.5</v>
      </c>
      <c r="J8" s="12">
        <v>220</v>
      </c>
      <c r="K8" s="12">
        <f>POWER(J8,-1)</f>
        <v>0.004545454545454545</v>
      </c>
      <c r="L8" s="13">
        <f>PRODUCT(I8,K8)</f>
        <v>2.384090909090909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3" t="s">
        <v>1</v>
      </c>
      <c r="B9" s="12">
        <v>172</v>
      </c>
      <c r="C9" s="12">
        <v>221</v>
      </c>
      <c r="D9" s="12">
        <v>284</v>
      </c>
      <c r="E9" s="12">
        <v>186</v>
      </c>
      <c r="F9" s="12">
        <v>88</v>
      </c>
      <c r="G9" s="12">
        <f aca="true" t="shared" si="2" ref="G9:G42">PRODUCT(F9,2)</f>
        <v>176</v>
      </c>
      <c r="H9" s="12">
        <f t="shared" si="0"/>
        <v>207.8</v>
      </c>
      <c r="I9" s="12">
        <f t="shared" si="1"/>
        <v>181</v>
      </c>
      <c r="J9" s="12"/>
      <c r="K9" s="12"/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3" t="s">
        <v>2</v>
      </c>
      <c r="B10" s="12">
        <v>16</v>
      </c>
      <c r="C10" s="12">
        <v>19</v>
      </c>
      <c r="D10" s="12">
        <v>32</v>
      </c>
      <c r="E10" s="12">
        <v>28</v>
      </c>
      <c r="F10" s="12">
        <v>7</v>
      </c>
      <c r="G10" s="12">
        <f t="shared" si="2"/>
        <v>14</v>
      </c>
      <c r="H10" s="12">
        <f t="shared" si="0"/>
        <v>21.8</v>
      </c>
      <c r="I10" s="12">
        <f t="shared" si="1"/>
        <v>21</v>
      </c>
      <c r="J10" s="12">
        <v>220</v>
      </c>
      <c r="K10" s="12">
        <f aca="true" t="shared" si="3" ref="K10:K33">POWER(J10,-1)</f>
        <v>0.004545454545454545</v>
      </c>
      <c r="L10" s="13">
        <f aca="true" t="shared" si="4" ref="L10:L33">PRODUCT(I10,K10)</f>
        <v>0.09545454545454544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3" t="s">
        <v>3</v>
      </c>
      <c r="B11" s="12">
        <v>19</v>
      </c>
      <c r="C11" s="12">
        <v>57</v>
      </c>
      <c r="D11" s="12">
        <v>116</v>
      </c>
      <c r="E11" s="12">
        <v>121</v>
      </c>
      <c r="F11" s="12">
        <v>46</v>
      </c>
      <c r="G11" s="12">
        <f t="shared" si="2"/>
        <v>92</v>
      </c>
      <c r="H11" s="12">
        <f t="shared" si="0"/>
        <v>81</v>
      </c>
      <c r="I11" s="12">
        <f t="shared" si="1"/>
        <v>106.5</v>
      </c>
      <c r="J11" s="12"/>
      <c r="K11" s="12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3" t="s">
        <v>4</v>
      </c>
      <c r="B12" s="12">
        <v>413</v>
      </c>
      <c r="C12" s="12">
        <v>494</v>
      </c>
      <c r="D12" s="12">
        <v>476</v>
      </c>
      <c r="E12" s="12">
        <v>387</v>
      </c>
      <c r="F12" s="12">
        <v>257</v>
      </c>
      <c r="G12" s="12">
        <f t="shared" si="2"/>
        <v>514</v>
      </c>
      <c r="H12" s="12">
        <f t="shared" si="0"/>
        <v>456.8</v>
      </c>
      <c r="I12" s="12">
        <f t="shared" si="1"/>
        <v>450.5</v>
      </c>
      <c r="J12" s="12"/>
      <c r="K12" s="12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3" t="s">
        <v>5</v>
      </c>
      <c r="B13" s="12">
        <v>223</v>
      </c>
      <c r="C13" s="12">
        <v>335</v>
      </c>
      <c r="D13" s="12">
        <v>622</v>
      </c>
      <c r="E13" s="12">
        <v>439</v>
      </c>
      <c r="F13" s="12">
        <v>173</v>
      </c>
      <c r="G13" s="12">
        <f t="shared" si="2"/>
        <v>346</v>
      </c>
      <c r="H13" s="12">
        <f t="shared" si="0"/>
        <v>393</v>
      </c>
      <c r="I13" s="12">
        <f t="shared" si="1"/>
        <v>392.5</v>
      </c>
      <c r="J13" s="12"/>
      <c r="K13" s="12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3" t="s">
        <v>6</v>
      </c>
      <c r="B14" s="12">
        <v>645</v>
      </c>
      <c r="C14" s="12">
        <v>711</v>
      </c>
      <c r="D14" s="12">
        <v>904</v>
      </c>
      <c r="E14" s="12">
        <v>922</v>
      </c>
      <c r="F14" s="12">
        <v>528</v>
      </c>
      <c r="G14" s="12">
        <f t="shared" si="2"/>
        <v>1056</v>
      </c>
      <c r="H14" s="12">
        <f t="shared" si="0"/>
        <v>847.6</v>
      </c>
      <c r="I14" s="12">
        <f t="shared" si="1"/>
        <v>989</v>
      </c>
      <c r="J14" s="12">
        <v>300</v>
      </c>
      <c r="K14" s="12">
        <f t="shared" si="3"/>
        <v>0.0033333333333333335</v>
      </c>
      <c r="L14" s="13">
        <f t="shared" si="4"/>
        <v>3.296666666666667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3" t="s">
        <v>7</v>
      </c>
      <c r="B15" s="12">
        <v>112</v>
      </c>
      <c r="C15" s="12">
        <v>90</v>
      </c>
      <c r="D15" s="12">
        <v>62</v>
      </c>
      <c r="E15" s="12">
        <v>36</v>
      </c>
      <c r="F15" s="12">
        <v>35</v>
      </c>
      <c r="G15" s="12">
        <f t="shared" si="2"/>
        <v>70</v>
      </c>
      <c r="H15" s="12">
        <f t="shared" si="0"/>
        <v>74</v>
      </c>
      <c r="I15" s="12">
        <f t="shared" si="1"/>
        <v>53</v>
      </c>
      <c r="J15" s="12">
        <v>300</v>
      </c>
      <c r="K15" s="12">
        <f t="shared" si="3"/>
        <v>0.0033333333333333335</v>
      </c>
      <c r="L15" s="13">
        <f t="shared" si="4"/>
        <v>0.17666666666666667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3" t="s">
        <v>8</v>
      </c>
      <c r="B16" s="12">
        <v>11</v>
      </c>
      <c r="C16" s="12">
        <v>50</v>
      </c>
      <c r="D16" s="12">
        <v>73</v>
      </c>
      <c r="E16" s="12">
        <v>378</v>
      </c>
      <c r="F16" s="12">
        <v>48</v>
      </c>
      <c r="G16" s="12">
        <f t="shared" si="2"/>
        <v>96</v>
      </c>
      <c r="H16" s="12">
        <f t="shared" si="0"/>
        <v>121.6</v>
      </c>
      <c r="I16" s="12">
        <f t="shared" si="1"/>
        <v>237</v>
      </c>
      <c r="J16" s="12">
        <v>600</v>
      </c>
      <c r="K16" s="12">
        <f t="shared" si="3"/>
        <v>0.0016666666666666668</v>
      </c>
      <c r="L16" s="13">
        <f t="shared" si="4"/>
        <v>0.395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3" t="s">
        <v>9</v>
      </c>
      <c r="B17" s="12">
        <v>76</v>
      </c>
      <c r="C17" s="12">
        <v>121</v>
      </c>
      <c r="D17" s="12">
        <v>93</v>
      </c>
      <c r="E17" s="12">
        <v>51</v>
      </c>
      <c r="F17" s="12">
        <v>45</v>
      </c>
      <c r="G17" s="12">
        <f t="shared" si="2"/>
        <v>90</v>
      </c>
      <c r="H17" s="12">
        <f t="shared" si="0"/>
        <v>86.2</v>
      </c>
      <c r="I17" s="12">
        <f t="shared" si="1"/>
        <v>70.5</v>
      </c>
      <c r="J17" s="12">
        <v>600</v>
      </c>
      <c r="K17" s="12">
        <f t="shared" si="3"/>
        <v>0.0016666666666666668</v>
      </c>
      <c r="L17" s="13">
        <f t="shared" si="4"/>
        <v>0.11750000000000001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3" t="s">
        <v>10</v>
      </c>
      <c r="B18" s="12">
        <v>611</v>
      </c>
      <c r="C18" s="12">
        <v>576</v>
      </c>
      <c r="D18" s="12">
        <v>764</v>
      </c>
      <c r="E18" s="12">
        <v>665</v>
      </c>
      <c r="F18" s="12">
        <v>285</v>
      </c>
      <c r="G18" s="12">
        <f t="shared" si="2"/>
        <v>570</v>
      </c>
      <c r="H18" s="12">
        <f t="shared" si="0"/>
        <v>637.2</v>
      </c>
      <c r="I18" s="12">
        <f t="shared" si="1"/>
        <v>617.5</v>
      </c>
      <c r="J18" s="14">
        <v>750</v>
      </c>
      <c r="K18" s="12">
        <f t="shared" si="3"/>
        <v>0.0013333333333333333</v>
      </c>
      <c r="L18" s="13">
        <f t="shared" si="4"/>
        <v>0.8233333333333333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3" t="s">
        <v>11</v>
      </c>
      <c r="B19" s="12">
        <v>53</v>
      </c>
      <c r="C19" s="12">
        <v>260</v>
      </c>
      <c r="D19" s="12">
        <v>448</v>
      </c>
      <c r="E19" s="12">
        <v>504</v>
      </c>
      <c r="F19" s="12">
        <v>231</v>
      </c>
      <c r="G19" s="12">
        <f t="shared" si="2"/>
        <v>462</v>
      </c>
      <c r="H19" s="12">
        <f t="shared" si="0"/>
        <v>345.4</v>
      </c>
      <c r="I19" s="12">
        <f t="shared" si="1"/>
        <v>483</v>
      </c>
      <c r="J19" s="14">
        <v>1800</v>
      </c>
      <c r="K19" s="12">
        <f t="shared" si="3"/>
        <v>0.0005555555555555556</v>
      </c>
      <c r="L19" s="13">
        <f t="shared" si="4"/>
        <v>0.2683333333333333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3" t="s">
        <v>12</v>
      </c>
      <c r="B20" s="12">
        <v>61</v>
      </c>
      <c r="C20" s="12"/>
      <c r="D20" s="12"/>
      <c r="E20" s="12"/>
      <c r="F20" s="12">
        <v>0</v>
      </c>
      <c r="G20" s="12">
        <f t="shared" si="2"/>
        <v>0</v>
      </c>
      <c r="H20" s="12">
        <f t="shared" si="0"/>
        <v>30.5</v>
      </c>
      <c r="I20" s="12">
        <f t="shared" si="1"/>
        <v>0</v>
      </c>
      <c r="J20" s="14"/>
      <c r="K20" s="12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3" t="s">
        <v>13</v>
      </c>
      <c r="B21" s="12"/>
      <c r="C21" s="12">
        <v>31</v>
      </c>
      <c r="D21" s="12">
        <v>14</v>
      </c>
      <c r="E21" s="12">
        <v>9</v>
      </c>
      <c r="F21" s="12">
        <v>12</v>
      </c>
      <c r="G21" s="12">
        <f t="shared" si="2"/>
        <v>24</v>
      </c>
      <c r="H21" s="12">
        <f t="shared" si="0"/>
        <v>19.5</v>
      </c>
      <c r="I21" s="12">
        <f t="shared" si="1"/>
        <v>16.5</v>
      </c>
      <c r="J21" s="14"/>
      <c r="K21" s="12"/>
      <c r="L21" s="1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3" t="s">
        <v>14</v>
      </c>
      <c r="B22" s="12">
        <v>544</v>
      </c>
      <c r="C22" s="12">
        <v>461</v>
      </c>
      <c r="D22" s="12">
        <v>769</v>
      </c>
      <c r="E22" s="12">
        <v>1330</v>
      </c>
      <c r="F22" s="12">
        <v>581</v>
      </c>
      <c r="G22" s="12">
        <f t="shared" si="2"/>
        <v>1162</v>
      </c>
      <c r="H22" s="12">
        <f>AVERAGE(B22,C22,D22,E22,G22)</f>
        <v>853.2</v>
      </c>
      <c r="I22" s="12">
        <f>AVERAGE(E22,G22)</f>
        <v>1246</v>
      </c>
      <c r="J22" s="14">
        <v>3300</v>
      </c>
      <c r="K22" s="12">
        <f t="shared" si="3"/>
        <v>0.00030303030303030303</v>
      </c>
      <c r="L22" s="13">
        <f t="shared" si="4"/>
        <v>0.37757575757575756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3" t="s">
        <v>15</v>
      </c>
      <c r="B23" s="12"/>
      <c r="C23" s="12"/>
      <c r="D23" s="12"/>
      <c r="E23" s="12"/>
      <c r="F23" s="12">
        <v>0</v>
      </c>
      <c r="G23" s="12">
        <f t="shared" si="2"/>
        <v>0</v>
      </c>
      <c r="H23" s="12">
        <f aca="true" t="shared" si="5" ref="H23:H42">AVERAGE(B23,C23,D23,E23,G23)</f>
        <v>0</v>
      </c>
      <c r="I23" s="12">
        <f aca="true" t="shared" si="6" ref="I23:I42">AVERAGE(E23,G23)</f>
        <v>0</v>
      </c>
      <c r="J23" s="14">
        <v>3300</v>
      </c>
      <c r="K23" s="12">
        <f t="shared" si="3"/>
        <v>0.00030303030303030303</v>
      </c>
      <c r="L23" s="13">
        <f t="shared" si="4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3" t="s">
        <v>16</v>
      </c>
      <c r="B24" s="12"/>
      <c r="C24" s="12"/>
      <c r="D24" s="12"/>
      <c r="E24" s="12"/>
      <c r="F24" s="12">
        <v>0</v>
      </c>
      <c r="G24" s="12">
        <f t="shared" si="2"/>
        <v>0</v>
      </c>
      <c r="H24" s="12">
        <f t="shared" si="5"/>
        <v>0</v>
      </c>
      <c r="I24" s="12">
        <f t="shared" si="6"/>
        <v>0</v>
      </c>
      <c r="J24" s="14">
        <v>3300</v>
      </c>
      <c r="K24" s="12">
        <f t="shared" si="3"/>
        <v>0.00030303030303030303</v>
      </c>
      <c r="L24" s="13">
        <f t="shared" si="4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3" t="s">
        <v>17</v>
      </c>
      <c r="B25" s="12"/>
      <c r="C25" s="12"/>
      <c r="D25" s="12"/>
      <c r="E25" s="12"/>
      <c r="F25" s="12">
        <v>0</v>
      </c>
      <c r="G25" s="12">
        <f t="shared" si="2"/>
        <v>0</v>
      </c>
      <c r="H25" s="12">
        <f t="shared" si="5"/>
        <v>0</v>
      </c>
      <c r="I25" s="12">
        <f t="shared" si="6"/>
        <v>0</v>
      </c>
      <c r="J25" s="14">
        <v>3300</v>
      </c>
      <c r="K25" s="12">
        <f t="shared" si="3"/>
        <v>0.00030303030303030303</v>
      </c>
      <c r="L25" s="13">
        <f t="shared" si="4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3" t="s">
        <v>18</v>
      </c>
      <c r="B26" s="12">
        <v>355</v>
      </c>
      <c r="C26" s="12">
        <v>537</v>
      </c>
      <c r="D26" s="12">
        <v>513</v>
      </c>
      <c r="E26" s="12">
        <v>358</v>
      </c>
      <c r="F26" s="12">
        <v>244</v>
      </c>
      <c r="G26" s="12">
        <f t="shared" si="2"/>
        <v>488</v>
      </c>
      <c r="H26" s="12">
        <f t="shared" si="5"/>
        <v>450.2</v>
      </c>
      <c r="I26" s="12">
        <f t="shared" si="6"/>
        <v>423</v>
      </c>
      <c r="J26" s="14">
        <v>5500</v>
      </c>
      <c r="K26" s="12">
        <f t="shared" si="3"/>
        <v>0.0001818181818181818</v>
      </c>
      <c r="L26" s="13">
        <f t="shared" si="4"/>
        <v>0.0769090909090909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3" t="s">
        <v>19</v>
      </c>
      <c r="B27" s="12"/>
      <c r="C27" s="12"/>
      <c r="D27" s="12"/>
      <c r="E27" s="12"/>
      <c r="F27" s="12">
        <v>0</v>
      </c>
      <c r="G27" s="12">
        <f t="shared" si="2"/>
        <v>0</v>
      </c>
      <c r="H27" s="12">
        <f t="shared" si="5"/>
        <v>0</v>
      </c>
      <c r="I27" s="12">
        <f t="shared" si="6"/>
        <v>0</v>
      </c>
      <c r="J27" s="14">
        <v>5500</v>
      </c>
      <c r="K27" s="12">
        <f t="shared" si="3"/>
        <v>0.0001818181818181818</v>
      </c>
      <c r="L27" s="13">
        <f t="shared" si="4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3" t="s">
        <v>20</v>
      </c>
      <c r="B28" s="12"/>
      <c r="C28" s="12"/>
      <c r="D28" s="12"/>
      <c r="E28" s="12"/>
      <c r="F28" s="12">
        <v>0</v>
      </c>
      <c r="G28" s="12">
        <f t="shared" si="2"/>
        <v>0</v>
      </c>
      <c r="H28" s="12">
        <f t="shared" si="5"/>
        <v>0</v>
      </c>
      <c r="I28" s="12">
        <f t="shared" si="6"/>
        <v>0</v>
      </c>
      <c r="J28" s="14">
        <v>5500</v>
      </c>
      <c r="K28" s="12">
        <f t="shared" si="3"/>
        <v>0.0001818181818181818</v>
      </c>
      <c r="L28" s="13">
        <f t="shared" si="4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3" t="s">
        <v>21</v>
      </c>
      <c r="B29" s="12"/>
      <c r="C29" s="12"/>
      <c r="D29" s="12"/>
      <c r="E29" s="12"/>
      <c r="F29" s="12">
        <v>0</v>
      </c>
      <c r="G29" s="12">
        <f t="shared" si="2"/>
        <v>0</v>
      </c>
      <c r="H29" s="12">
        <f t="shared" si="5"/>
        <v>0</v>
      </c>
      <c r="I29" s="12">
        <f t="shared" si="6"/>
        <v>0</v>
      </c>
      <c r="J29" s="14">
        <v>5500</v>
      </c>
      <c r="K29" s="12">
        <f t="shared" si="3"/>
        <v>0.0001818181818181818</v>
      </c>
      <c r="L29" s="13">
        <f t="shared" si="4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3" t="s">
        <v>22</v>
      </c>
      <c r="B30" s="12"/>
      <c r="C30" s="12"/>
      <c r="D30" s="12"/>
      <c r="E30" s="12"/>
      <c r="F30" s="12">
        <v>0</v>
      </c>
      <c r="G30" s="12">
        <f t="shared" si="2"/>
        <v>0</v>
      </c>
      <c r="H30" s="12">
        <f t="shared" si="5"/>
        <v>0</v>
      </c>
      <c r="I30" s="12">
        <f t="shared" si="6"/>
        <v>0</v>
      </c>
      <c r="J30" s="14">
        <v>300</v>
      </c>
      <c r="K30" s="12">
        <f t="shared" si="3"/>
        <v>0.0033333333333333335</v>
      </c>
      <c r="L30" s="13">
        <f t="shared" si="4"/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3" t="s">
        <v>23</v>
      </c>
      <c r="B31" s="12">
        <v>12</v>
      </c>
      <c r="C31" s="12">
        <v>10</v>
      </c>
      <c r="D31" s="12">
        <v>2</v>
      </c>
      <c r="E31" s="12">
        <v>12</v>
      </c>
      <c r="F31" s="12">
        <v>7</v>
      </c>
      <c r="G31" s="12">
        <f t="shared" si="2"/>
        <v>14</v>
      </c>
      <c r="H31" s="12">
        <f t="shared" si="5"/>
        <v>10</v>
      </c>
      <c r="I31" s="12">
        <f t="shared" si="6"/>
        <v>13</v>
      </c>
      <c r="J31" s="14">
        <v>900</v>
      </c>
      <c r="K31" s="12">
        <f t="shared" si="3"/>
        <v>0.0011111111111111111</v>
      </c>
      <c r="L31" s="13">
        <f t="shared" si="4"/>
        <v>0.014444444444444444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3" t="s">
        <v>24</v>
      </c>
      <c r="B32" s="12"/>
      <c r="C32" s="12"/>
      <c r="D32" s="12">
        <v>273</v>
      </c>
      <c r="E32" s="12">
        <v>996</v>
      </c>
      <c r="F32" s="12">
        <v>399</v>
      </c>
      <c r="G32" s="12">
        <f t="shared" si="2"/>
        <v>798</v>
      </c>
      <c r="H32" s="12">
        <f t="shared" si="5"/>
        <v>689</v>
      </c>
      <c r="I32" s="12">
        <f t="shared" si="6"/>
        <v>897</v>
      </c>
      <c r="J32" s="12"/>
      <c r="K32" s="12"/>
      <c r="L32" s="1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3" t="s">
        <v>25</v>
      </c>
      <c r="B33" s="12">
        <v>79</v>
      </c>
      <c r="C33" s="12">
        <v>61</v>
      </c>
      <c r="D33" s="12">
        <v>64</v>
      </c>
      <c r="E33" s="12">
        <v>95</v>
      </c>
      <c r="F33" s="12">
        <v>53</v>
      </c>
      <c r="G33" s="12">
        <f t="shared" si="2"/>
        <v>106</v>
      </c>
      <c r="H33" s="12">
        <f t="shared" si="5"/>
        <v>81</v>
      </c>
      <c r="I33" s="12">
        <f t="shared" si="6"/>
        <v>100.5</v>
      </c>
      <c r="J33" s="12">
        <v>700</v>
      </c>
      <c r="K33" s="12">
        <f t="shared" si="3"/>
        <v>0.0014285714285714286</v>
      </c>
      <c r="L33" s="13">
        <f t="shared" si="4"/>
        <v>0.14357142857142857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3" t="s">
        <v>26</v>
      </c>
      <c r="B34" s="12">
        <v>26</v>
      </c>
      <c r="C34" s="12">
        <v>25</v>
      </c>
      <c r="D34" s="12">
        <v>34</v>
      </c>
      <c r="E34" s="12">
        <v>56</v>
      </c>
      <c r="F34" s="12">
        <v>24</v>
      </c>
      <c r="G34" s="12">
        <f t="shared" si="2"/>
        <v>48</v>
      </c>
      <c r="H34" s="12">
        <f t="shared" si="5"/>
        <v>37.8</v>
      </c>
      <c r="I34" s="12">
        <f t="shared" si="6"/>
        <v>52</v>
      </c>
      <c r="J34" s="12"/>
      <c r="K34" s="12"/>
      <c r="L34" s="1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3" t="s">
        <v>27</v>
      </c>
      <c r="B35" s="12">
        <v>2</v>
      </c>
      <c r="C35" s="12">
        <v>4</v>
      </c>
      <c r="D35" s="12">
        <v>47</v>
      </c>
      <c r="E35" s="12">
        <v>11</v>
      </c>
      <c r="F35" s="12">
        <v>71</v>
      </c>
      <c r="G35" s="12">
        <f t="shared" si="2"/>
        <v>142</v>
      </c>
      <c r="H35" s="12">
        <f t="shared" si="5"/>
        <v>41.2</v>
      </c>
      <c r="I35" s="12">
        <f t="shared" si="6"/>
        <v>76.5</v>
      </c>
      <c r="J35" s="12"/>
      <c r="K35" s="12"/>
      <c r="L35" s="1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3" t="s">
        <v>28</v>
      </c>
      <c r="B36" s="12">
        <v>1</v>
      </c>
      <c r="C36" s="12">
        <v>0</v>
      </c>
      <c r="D36" s="12">
        <v>195</v>
      </c>
      <c r="E36" s="12">
        <v>162</v>
      </c>
      <c r="F36" s="12">
        <v>2</v>
      </c>
      <c r="G36" s="12">
        <f t="shared" si="2"/>
        <v>4</v>
      </c>
      <c r="H36" s="12">
        <f t="shared" si="5"/>
        <v>72.4</v>
      </c>
      <c r="I36" s="12">
        <f t="shared" si="6"/>
        <v>83</v>
      </c>
      <c r="J36" s="12"/>
      <c r="K36" s="12"/>
      <c r="L36" s="1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3" t="s">
        <v>29</v>
      </c>
      <c r="B37" s="12"/>
      <c r="C37" s="12">
        <v>6</v>
      </c>
      <c r="D37" s="12">
        <v>5</v>
      </c>
      <c r="E37" s="12">
        <v>1</v>
      </c>
      <c r="F37" s="12">
        <v>0</v>
      </c>
      <c r="G37" s="12">
        <f t="shared" si="2"/>
        <v>0</v>
      </c>
      <c r="H37" s="12">
        <f t="shared" si="5"/>
        <v>3</v>
      </c>
      <c r="I37" s="12">
        <f t="shared" si="6"/>
        <v>0.5</v>
      </c>
      <c r="J37" s="12"/>
      <c r="K37" s="12"/>
      <c r="L37" s="1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3" t="s">
        <v>30</v>
      </c>
      <c r="B38" s="12">
        <v>1900</v>
      </c>
      <c r="C38" s="12">
        <v>2520</v>
      </c>
      <c r="D38" s="12">
        <v>4225</v>
      </c>
      <c r="E38" s="12">
        <v>3978</v>
      </c>
      <c r="F38" s="12">
        <v>1628</v>
      </c>
      <c r="G38" s="12">
        <f t="shared" si="2"/>
        <v>3256</v>
      </c>
      <c r="H38" s="12">
        <f t="shared" si="5"/>
        <v>3175.8</v>
      </c>
      <c r="I38" s="12">
        <f t="shared" si="6"/>
        <v>3617</v>
      </c>
      <c r="J38" s="12"/>
      <c r="K38" s="12"/>
      <c r="L38" s="1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3" t="s">
        <v>31</v>
      </c>
      <c r="B39" s="12">
        <v>248</v>
      </c>
      <c r="C39" s="12">
        <v>1003</v>
      </c>
      <c r="D39" s="12">
        <v>1021</v>
      </c>
      <c r="E39" s="12">
        <v>772</v>
      </c>
      <c r="F39" s="12">
        <v>357</v>
      </c>
      <c r="G39" s="12">
        <f t="shared" si="2"/>
        <v>714</v>
      </c>
      <c r="H39" s="12">
        <f t="shared" si="5"/>
        <v>751.6</v>
      </c>
      <c r="I39" s="12">
        <f t="shared" si="6"/>
        <v>743</v>
      </c>
      <c r="J39" s="12"/>
      <c r="K39" s="12"/>
      <c r="L39" s="1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3" t="s">
        <v>32</v>
      </c>
      <c r="B40" s="12">
        <v>1721</v>
      </c>
      <c r="C40" s="12">
        <v>1923</v>
      </c>
      <c r="D40" s="12">
        <v>2718</v>
      </c>
      <c r="E40" s="12">
        <v>2525</v>
      </c>
      <c r="F40" s="12">
        <v>1079</v>
      </c>
      <c r="G40" s="12">
        <f t="shared" si="2"/>
        <v>2158</v>
      </c>
      <c r="H40" s="12">
        <f t="shared" si="5"/>
        <v>2209</v>
      </c>
      <c r="I40" s="12">
        <f t="shared" si="6"/>
        <v>2341.5</v>
      </c>
      <c r="J40" s="12"/>
      <c r="K40" s="12"/>
      <c r="L40" s="1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3" t="s">
        <v>33</v>
      </c>
      <c r="B41" s="12">
        <v>4022</v>
      </c>
      <c r="C41" s="12">
        <v>4062</v>
      </c>
      <c r="D41" s="12">
        <v>4648</v>
      </c>
      <c r="E41" s="12">
        <v>4974</v>
      </c>
      <c r="F41" s="12">
        <v>2277</v>
      </c>
      <c r="G41" s="12">
        <f t="shared" si="2"/>
        <v>4554</v>
      </c>
      <c r="H41" s="12">
        <f t="shared" si="5"/>
        <v>4452</v>
      </c>
      <c r="I41" s="12">
        <f t="shared" si="6"/>
        <v>4764</v>
      </c>
      <c r="J41" s="12"/>
      <c r="K41" s="12"/>
      <c r="L41" s="1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3" t="s">
        <v>34</v>
      </c>
      <c r="B42" s="12">
        <v>522</v>
      </c>
      <c r="C42" s="12">
        <v>473</v>
      </c>
      <c r="D42" s="12">
        <v>587</v>
      </c>
      <c r="E42" s="12">
        <v>604</v>
      </c>
      <c r="F42" s="12">
        <v>310</v>
      </c>
      <c r="G42" s="12">
        <f t="shared" si="2"/>
        <v>620</v>
      </c>
      <c r="H42" s="12">
        <f t="shared" si="5"/>
        <v>561.2</v>
      </c>
      <c r="I42" s="12">
        <f t="shared" si="6"/>
        <v>612</v>
      </c>
      <c r="J42" s="12"/>
      <c r="K42" s="12"/>
      <c r="L42" s="1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15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3" t="s">
        <v>50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3">
        <f>SUM(L8:L42)</f>
        <v>8.169546176046177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15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15"/>
      <c r="B46" s="16" t="s">
        <v>35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15"/>
      <c r="B47" s="16" t="s">
        <v>41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15"/>
      <c r="B48" s="16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1" t="s">
        <v>53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3" t="s">
        <v>51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2">
        <v>-0.18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3" t="s">
        <v>54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3">
        <f>SUM(L44:L51)</f>
        <v>7.9895461760461775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1" t="s">
        <v>56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15" t="s">
        <v>52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2">
        <v>2.08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3" t="s">
        <v>55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3">
        <f>SUM(L52:L56)</f>
        <v>10.069546176046178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1:40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2002-07-24T18:54:06Z</cp:lastPrinted>
  <dcterms:created xsi:type="dcterms:W3CDTF">2002-07-04T12:53:46Z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